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rich.LAPTOP-0I73Q7UG\OneDrive\Escritorio\Proyecto\Excel\"/>
    </mc:Choice>
  </mc:AlternateContent>
  <xr:revisionPtr revIDLastSave="0" documentId="13_ncr:1_{1747EB91-5349-45AF-988E-EBFA43328BC0}" xr6:coauthVersionLast="47" xr6:coauthVersionMax="47" xr10:uidLastSave="{00000000-0000-0000-0000-000000000000}"/>
  <bookViews>
    <workbookView xWindow="-108" yWindow="-108" windowWidth="23256" windowHeight="12576" xr2:uid="{BFC23DCB-88F7-4D3B-B7CC-52CFB2479B08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5" i="1" l="1"/>
  <c r="H15" i="1" s="1"/>
  <c r="H8" i="1" s="1"/>
  <c r="G14" i="1"/>
  <c r="H14" i="1" s="1"/>
  <c r="H7" i="1" s="1"/>
  <c r="G13" i="1"/>
  <c r="H13" i="1" s="1"/>
  <c r="H6" i="1" s="1"/>
  <c r="G12" i="1"/>
  <c r="G5" i="1" s="1"/>
  <c r="G11" i="1"/>
  <c r="G4" i="1" s="1"/>
  <c r="G10" i="1"/>
  <c r="G3" i="1" s="1"/>
  <c r="U8" i="1"/>
  <c r="T8" i="1"/>
  <c r="S8" i="1"/>
  <c r="R8" i="1"/>
  <c r="Q8" i="1"/>
  <c r="P8" i="1"/>
  <c r="O8" i="1"/>
  <c r="N8" i="1"/>
  <c r="M8" i="1"/>
  <c r="L8" i="1"/>
  <c r="K8" i="1"/>
  <c r="J8" i="1"/>
  <c r="I8" i="1"/>
  <c r="F8" i="1"/>
  <c r="E8" i="1"/>
  <c r="D8" i="1"/>
  <c r="C8" i="1"/>
  <c r="U7" i="1"/>
  <c r="T7" i="1"/>
  <c r="S7" i="1"/>
  <c r="R7" i="1"/>
  <c r="Q7" i="1"/>
  <c r="P7" i="1"/>
  <c r="O7" i="1"/>
  <c r="N7" i="1"/>
  <c r="M7" i="1"/>
  <c r="L7" i="1"/>
  <c r="K7" i="1"/>
  <c r="J7" i="1"/>
  <c r="I7" i="1"/>
  <c r="F7" i="1"/>
  <c r="E7" i="1"/>
  <c r="D7" i="1"/>
  <c r="C7" i="1"/>
  <c r="U6" i="1"/>
  <c r="T6" i="1"/>
  <c r="S6" i="1"/>
  <c r="R6" i="1"/>
  <c r="Q6" i="1"/>
  <c r="P6" i="1"/>
  <c r="O6" i="1"/>
  <c r="N6" i="1"/>
  <c r="M6" i="1"/>
  <c r="L6" i="1"/>
  <c r="K6" i="1"/>
  <c r="J6" i="1"/>
  <c r="I6" i="1"/>
  <c r="F6" i="1"/>
  <c r="E6" i="1"/>
  <c r="D6" i="1"/>
  <c r="C6" i="1"/>
  <c r="U5" i="1"/>
  <c r="T5" i="1"/>
  <c r="S5" i="1"/>
  <c r="R5" i="1"/>
  <c r="Q5" i="1"/>
  <c r="P5" i="1"/>
  <c r="O5" i="1"/>
  <c r="N5" i="1"/>
  <c r="M5" i="1"/>
  <c r="L5" i="1"/>
  <c r="K5" i="1"/>
  <c r="J5" i="1"/>
  <c r="I5" i="1"/>
  <c r="F5" i="1"/>
  <c r="E5" i="1"/>
  <c r="D5" i="1"/>
  <c r="C5" i="1"/>
  <c r="U4" i="1"/>
  <c r="T4" i="1"/>
  <c r="S4" i="1"/>
  <c r="R4" i="1"/>
  <c r="Q4" i="1"/>
  <c r="P4" i="1"/>
  <c r="O4" i="1"/>
  <c r="N4" i="1"/>
  <c r="M4" i="1"/>
  <c r="L4" i="1"/>
  <c r="K4" i="1"/>
  <c r="J4" i="1"/>
  <c r="I4" i="1"/>
  <c r="F4" i="1"/>
  <c r="E4" i="1"/>
  <c r="D4" i="1"/>
  <c r="C4" i="1"/>
  <c r="U3" i="1"/>
  <c r="T3" i="1"/>
  <c r="S3" i="1"/>
  <c r="R3" i="1"/>
  <c r="Q3" i="1"/>
  <c r="P3" i="1"/>
  <c r="O3" i="1"/>
  <c r="N3" i="1"/>
  <c r="M3" i="1"/>
  <c r="L3" i="1"/>
  <c r="K3" i="1"/>
  <c r="J3" i="1"/>
  <c r="I3" i="1"/>
  <c r="F3" i="1"/>
  <c r="E3" i="1"/>
  <c r="D3" i="1"/>
  <c r="C3" i="1"/>
  <c r="G8" i="1" l="1"/>
  <c r="H11" i="1"/>
  <c r="H4" i="1" s="1"/>
  <c r="G7" i="1"/>
  <c r="G6" i="1"/>
  <c r="H12" i="1"/>
  <c r="H5" i="1" s="1"/>
  <c r="H10" i="1"/>
  <c r="H3" i="1" s="1"/>
</calcChain>
</file>

<file path=xl/sharedStrings.xml><?xml version="1.0" encoding="utf-8"?>
<sst xmlns="http://schemas.openxmlformats.org/spreadsheetml/2006/main" count="19" uniqueCount="13">
  <si>
    <t>Docente I</t>
  </si>
  <si>
    <t>Docente II</t>
  </si>
  <si>
    <t>Docente III</t>
  </si>
  <si>
    <t>Docente IV</t>
  </si>
  <si>
    <t>Docente V</t>
  </si>
  <si>
    <t>Docente VI</t>
  </si>
  <si>
    <t>Salarios del Magisterio venezolano (40hrs.) comparados a la CAF</t>
  </si>
  <si>
    <t xml:space="preserve"> 1/5/2015 </t>
  </si>
  <si>
    <t xml:space="preserve"> 1/11/2015 </t>
  </si>
  <si>
    <t xml:space="preserve"> 1/1/2018 </t>
  </si>
  <si>
    <t>01/09/2018 (RECONVERSION)</t>
  </si>
  <si>
    <t>USD</t>
  </si>
  <si>
    <t>Bs.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</si>
</sst>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;@"/>
    <numFmt numFmtId="170" formatCode="dd/mm/yyyy;@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3" tint="0.399975585192419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164" fontId="1" fillId="3" borderId="6" xfId="0" applyNumberFormat="1" applyFont="1" applyFill="1" applyBorder="1" applyAlignment="1">
      <alignment horizontal="center" vertical="center" wrapText="1"/>
    </xf>
    <xf numFmtId="164" fontId="1" fillId="3" borderId="7" xfId="0" applyNumberFormat="1" applyFont="1" applyFill="1" applyBorder="1" applyAlignment="1">
      <alignment horizontal="center" vertical="center" wrapText="1"/>
    </xf>
    <xf numFmtId="170" fontId="1" fillId="3" borderId="0" xfId="0" applyNumberFormat="1" applyFont="1" applyFill="1" applyBorder="1" applyAlignment="1">
      <alignment horizontal="center" vertical="center" wrapText="1"/>
    </xf>
    <xf numFmtId="170" fontId="1" fillId="3" borderId="2" xfId="0" applyNumberFormat="1" applyFont="1" applyFill="1" applyBorder="1" applyAlignment="1">
      <alignment horizontal="center" vertical="center" wrapText="1"/>
    </xf>
    <xf numFmtId="0" fontId="0" fillId="3" borderId="8" xfId="0" applyFill="1" applyBorder="1" applyAlignment="1">
      <alignment wrapText="1"/>
    </xf>
    <xf numFmtId="4" fontId="0" fillId="2" borderId="0" xfId="0" applyNumberFormat="1" applyFill="1" applyBorder="1" applyAlignment="1">
      <alignment horizontal="center" vertical="center" wrapText="1"/>
    </xf>
    <xf numFmtId="4" fontId="0" fillId="2" borderId="0" xfId="0" applyNumberFormat="1" applyFill="1" applyBorder="1" applyAlignment="1">
      <alignment horizontal="center" wrapText="1"/>
    </xf>
    <xf numFmtId="4" fontId="0" fillId="2" borderId="2" xfId="0" applyNumberFormat="1" applyFill="1" applyBorder="1" applyAlignment="1">
      <alignment horizontal="center" vertical="center" wrapText="1"/>
    </xf>
    <xf numFmtId="14" fontId="1" fillId="3" borderId="8" xfId="0" applyNumberFormat="1" applyFont="1" applyFill="1" applyBorder="1" applyAlignment="1">
      <alignment horizontal="center" vertical="center" wrapText="1"/>
    </xf>
    <xf numFmtId="4" fontId="0" fillId="2" borderId="0" xfId="0" applyNumberFormat="1" applyFill="1" applyBorder="1" applyAlignment="1">
      <alignment wrapText="1"/>
    </xf>
    <xf numFmtId="0" fontId="0" fillId="3" borderId="9" xfId="0" applyFill="1" applyBorder="1" applyAlignment="1">
      <alignment wrapText="1"/>
    </xf>
    <xf numFmtId="4" fontId="0" fillId="2" borderId="4" xfId="0" applyNumberFormat="1" applyFill="1" applyBorder="1" applyAlignment="1">
      <alignment horizontal="center" vertical="center" wrapText="1"/>
    </xf>
    <xf numFmtId="4" fontId="0" fillId="2" borderId="4" xfId="0" applyNumberFormat="1" applyFill="1" applyBorder="1" applyAlignment="1">
      <alignment wrapText="1"/>
    </xf>
    <xf numFmtId="4" fontId="0" fillId="2" borderId="5" xfId="0" applyNumberFormat="1" applyFill="1" applyBorder="1" applyAlignment="1">
      <alignment horizontal="center" vertical="center" wrapText="1"/>
    </xf>
    <xf numFmtId="4" fontId="0" fillId="2" borderId="0" xfId="0" applyNumberFormat="1" applyFont="1" applyFill="1" applyBorder="1" applyAlignment="1">
      <alignment horizontal="center" vertical="center" wrapText="1"/>
    </xf>
    <xf numFmtId="4" fontId="0" fillId="2" borderId="4" xfId="0" applyNumberFormat="1" applyFont="1" applyFill="1" applyBorder="1" applyAlignment="1">
      <alignment horizontal="center" vertical="center" wrapText="1"/>
    </xf>
    <xf numFmtId="0" fontId="0" fillId="4" borderId="2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0" fontId="0" fillId="3" borderId="0" xfId="0" applyFill="1" applyBorder="1" applyAlignment="1">
      <alignment wrapText="1"/>
    </xf>
    <xf numFmtId="0" fontId="2" fillId="4" borderId="0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1DE8F4-BD5C-4A2D-963F-C0FFD9CA0943}">
  <dimension ref="A1:U15"/>
  <sheetViews>
    <sheetView tabSelected="1" zoomScale="85" zoomScaleNormal="85" workbookViewId="0">
      <selection activeCell="G19" sqref="G19"/>
    </sheetView>
  </sheetViews>
  <sheetFormatPr baseColWidth="10" defaultRowHeight="14.4" x14ac:dyDescent="0.3"/>
  <cols>
    <col min="1" max="1" width="10" bestFit="1" customWidth="1"/>
    <col min="2" max="5" width="10.77734375" bestFit="1" customWidth="1"/>
    <col min="6" max="6" width="11.88671875" customWidth="1"/>
    <col min="7" max="7" width="10.21875" bestFit="1" customWidth="1"/>
    <col min="8" max="13" width="10.77734375" bestFit="1" customWidth="1"/>
    <col min="14" max="14" width="11.33203125" customWidth="1"/>
    <col min="16" max="16" width="10.88671875" bestFit="1" customWidth="1"/>
    <col min="17" max="17" width="16.6640625" customWidth="1"/>
    <col min="18" max="20" width="10.77734375" bestFit="1" customWidth="1"/>
  </cols>
  <sheetData>
    <row r="1" spans="1:21" ht="15.6" customHeight="1" x14ac:dyDescent="0.3">
      <c r="A1" s="21" t="s">
        <v>6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</row>
    <row r="2" spans="1:21" x14ac:dyDescent="0.3">
      <c r="A2" s="17" t="s">
        <v>11</v>
      </c>
      <c r="B2" s="1"/>
      <c r="C2" s="1">
        <v>41518</v>
      </c>
      <c r="D2" s="1">
        <v>41548</v>
      </c>
      <c r="E2" s="1">
        <v>41852</v>
      </c>
      <c r="F2" s="1">
        <v>41883</v>
      </c>
      <c r="G2" s="1">
        <v>42125</v>
      </c>
      <c r="H2" s="1">
        <v>42309</v>
      </c>
      <c r="I2" s="1">
        <v>42430</v>
      </c>
      <c r="J2" s="1">
        <v>42522</v>
      </c>
      <c r="K2" s="1">
        <v>42644</v>
      </c>
      <c r="L2" s="1">
        <v>42767</v>
      </c>
      <c r="M2" s="1">
        <v>42887</v>
      </c>
      <c r="N2" s="1">
        <v>43009</v>
      </c>
      <c r="O2" s="1">
        <v>43101</v>
      </c>
      <c r="P2" s="1">
        <v>43160</v>
      </c>
      <c r="Q2" s="1">
        <v>43344</v>
      </c>
      <c r="R2" s="1">
        <v>43466</v>
      </c>
      <c r="S2" s="1">
        <v>43556</v>
      </c>
      <c r="T2" s="1">
        <v>43831</v>
      </c>
      <c r="U2" s="2">
        <v>43952</v>
      </c>
    </row>
    <row r="3" spans="1:21" x14ac:dyDescent="0.3">
      <c r="A3" s="17"/>
      <c r="B3" s="20" t="s">
        <v>0</v>
      </c>
      <c r="C3" s="6">
        <f t="shared" ref="C3:C8" si="0">(C10/42)</f>
        <v>83.672380952380948</v>
      </c>
      <c r="D3" s="6">
        <f t="shared" ref="D3:D8" si="1">(D10/56.49)</f>
        <v>77.762435829350324</v>
      </c>
      <c r="E3" s="6">
        <f t="shared" ref="E3:E8" si="2">(E10/80.63)</f>
        <v>59.928810616395893</v>
      </c>
      <c r="F3" s="6">
        <f t="shared" ref="F3:F8" si="3">(F10/92.67)</f>
        <v>59.964929319089237</v>
      </c>
      <c r="G3" s="6">
        <f t="shared" ref="G3:G8" si="4">G10/402</f>
        <v>20.73488805970149</v>
      </c>
      <c r="H3" s="7">
        <f t="shared" ref="H3:H8" si="5">H10/890</f>
        <v>12.175339887640448</v>
      </c>
      <c r="I3" s="6">
        <f t="shared" ref="I3:I8" si="6">I10/1150</f>
        <v>14.604347826086956</v>
      </c>
      <c r="J3" s="6">
        <f t="shared" ref="J3:J8" si="7">J10/1088</f>
        <v>16.979779411764707</v>
      </c>
      <c r="K3" s="6">
        <f t="shared" ref="K3:K8" si="8">K10/1761</f>
        <v>12.273708120386145</v>
      </c>
      <c r="L3" s="6">
        <f t="shared" ref="L3:L8" si="9">L10/4089</f>
        <v>6.6072389337246271</v>
      </c>
      <c r="M3" s="6">
        <f t="shared" ref="M3:M8" si="10">M10/8200</f>
        <v>3.7889024390243904</v>
      </c>
      <c r="N3" s="6">
        <f t="shared" ref="N3:N8" si="11">N10/43076</f>
        <v>0.82944098802117183</v>
      </c>
      <c r="O3" s="7">
        <f t="shared" ref="O3:O8" si="12">O10/243478</f>
        <v>0.1687544665226427</v>
      </c>
      <c r="P3" s="6">
        <f t="shared" ref="P3:P8" si="13">(P10/325000)</f>
        <v>7.329696246153846</v>
      </c>
      <c r="Q3" s="6">
        <f t="shared" ref="Q3:Q8" si="14">(Q10/124.09)</f>
        <v>20.017729067612215</v>
      </c>
      <c r="R3" s="6">
        <f t="shared" ref="R3:R8" si="15">(R10/2899.5)</f>
        <v>8.9867770305225037</v>
      </c>
      <c r="S3" s="6">
        <f t="shared" ref="S3:S8" si="16">(S10/5755.5)</f>
        <v>11.569893145686736</v>
      </c>
      <c r="T3" s="6">
        <f t="shared" ref="T3:T8" si="17">(T10/73303)</f>
        <v>5.6776769027188516</v>
      </c>
      <c r="U3" s="8">
        <f t="shared" ref="U3:U8" si="18">(U10/196268)</f>
        <v>3.3928363258401775</v>
      </c>
    </row>
    <row r="4" spans="1:21" x14ac:dyDescent="0.3">
      <c r="A4" s="17"/>
      <c r="B4" s="20" t="s">
        <v>1</v>
      </c>
      <c r="C4" s="6">
        <f t="shared" si="0"/>
        <v>86.164047619047622</v>
      </c>
      <c r="D4" s="6">
        <f t="shared" si="1"/>
        <v>80.078066914498137</v>
      </c>
      <c r="E4" s="6">
        <f t="shared" si="2"/>
        <v>61.713630162470551</v>
      </c>
      <c r="F4" s="6">
        <f t="shared" si="3"/>
        <v>61.749865112765725</v>
      </c>
      <c r="G4" s="6">
        <f t="shared" si="4"/>
        <v>21.352089552238805</v>
      </c>
      <c r="H4" s="7">
        <f t="shared" si="5"/>
        <v>12.537755056179774</v>
      </c>
      <c r="I4" s="6">
        <f t="shared" si="6"/>
        <v>15.039130434782608</v>
      </c>
      <c r="J4" s="6">
        <f t="shared" si="7"/>
        <v>17.485294117647058</v>
      </c>
      <c r="K4" s="6">
        <f t="shared" si="8"/>
        <v>12.639409426462237</v>
      </c>
      <c r="L4" s="6">
        <f t="shared" si="9"/>
        <v>6.8041085840058697</v>
      </c>
      <c r="M4" s="6">
        <f t="shared" si="10"/>
        <v>3.901829268292683</v>
      </c>
      <c r="N4" s="6">
        <f t="shared" si="11"/>
        <v>0.87090259076980225</v>
      </c>
      <c r="O4" s="7">
        <f t="shared" si="12"/>
        <v>0.17719054698987177</v>
      </c>
      <c r="P4" s="6">
        <f t="shared" si="13"/>
        <v>7.6955893538461542</v>
      </c>
      <c r="Q4" s="6">
        <f t="shared" si="14"/>
        <v>20.307841083084856</v>
      </c>
      <c r="R4" s="6">
        <f t="shared" si="15"/>
        <v>9.2126228660113814</v>
      </c>
      <c r="S4" s="6">
        <f t="shared" si="16"/>
        <v>11.860655025627661</v>
      </c>
      <c r="T4" s="6">
        <f t="shared" si="17"/>
        <v>5.8203620588516163</v>
      </c>
      <c r="U4" s="8">
        <f t="shared" si="18"/>
        <v>3.4781013715939428</v>
      </c>
    </row>
    <row r="5" spans="1:21" x14ac:dyDescent="0.3">
      <c r="A5" s="17"/>
      <c r="B5" s="20" t="s">
        <v>2</v>
      </c>
      <c r="C5" s="6">
        <f t="shared" si="0"/>
        <v>89.718571428571423</v>
      </c>
      <c r="D5" s="6">
        <f t="shared" si="1"/>
        <v>83.381483448397944</v>
      </c>
      <c r="E5" s="6">
        <f t="shared" si="2"/>
        <v>64.25933275455786</v>
      </c>
      <c r="F5" s="6">
        <f t="shared" si="3"/>
        <v>64.307866623502747</v>
      </c>
      <c r="G5" s="6">
        <f t="shared" si="4"/>
        <v>22.236604477611941</v>
      </c>
      <c r="H5" s="7">
        <f t="shared" si="5"/>
        <v>13.057134269662921</v>
      </c>
      <c r="I5" s="6">
        <f t="shared" si="6"/>
        <v>15.406956521739131</v>
      </c>
      <c r="J5" s="6">
        <f t="shared" si="7"/>
        <v>18.206801470588236</v>
      </c>
      <c r="K5" s="6">
        <f t="shared" si="8"/>
        <v>13.160704145371948</v>
      </c>
      <c r="L5" s="6">
        <f t="shared" si="9"/>
        <v>7.0848618244069455</v>
      </c>
      <c r="M5" s="6">
        <f t="shared" si="10"/>
        <v>4.0628048780487802</v>
      </c>
      <c r="N5" s="6">
        <f t="shared" si="11"/>
        <v>0.92315906769430778</v>
      </c>
      <c r="O5" s="7">
        <f t="shared" si="12"/>
        <v>0.18781984409269009</v>
      </c>
      <c r="P5" s="6">
        <f t="shared" si="13"/>
        <v>8.1573399076923074</v>
      </c>
      <c r="Q5" s="6">
        <f t="shared" si="14"/>
        <v>20.597953098557497</v>
      </c>
      <c r="R5" s="6">
        <f t="shared" si="15"/>
        <v>9.4319710294878423</v>
      </c>
      <c r="S5" s="6">
        <f t="shared" si="16"/>
        <v>12.143584397532793</v>
      </c>
      <c r="T5" s="6">
        <f t="shared" si="17"/>
        <v>5.9592035796624971</v>
      </c>
      <c r="U5" s="8">
        <f t="shared" si="18"/>
        <v>3.5610695579513725</v>
      </c>
    </row>
    <row r="6" spans="1:21" x14ac:dyDescent="0.3">
      <c r="A6" s="17"/>
      <c r="B6" s="20" t="s">
        <v>3</v>
      </c>
      <c r="C6" s="6">
        <f t="shared" si="0"/>
        <v>93.250952380952384</v>
      </c>
      <c r="D6" s="6">
        <f t="shared" si="1"/>
        <v>86.66436537440255</v>
      </c>
      <c r="E6" s="6">
        <f t="shared" si="2"/>
        <v>66.789532432097232</v>
      </c>
      <c r="F6" s="6">
        <f t="shared" si="3"/>
        <v>66.828747167368078</v>
      </c>
      <c r="G6" s="6">
        <f t="shared" si="4"/>
        <v>23.108283582089555</v>
      </c>
      <c r="H6" s="7">
        <f t="shared" si="5"/>
        <v>13.568976404494384</v>
      </c>
      <c r="I6" s="6">
        <f t="shared" si="6"/>
        <v>15.66</v>
      </c>
      <c r="J6" s="6">
        <f t="shared" si="7"/>
        <v>18.923713235294116</v>
      </c>
      <c r="K6" s="6">
        <f t="shared" si="8"/>
        <v>13.67915956842703</v>
      </c>
      <c r="L6" s="6">
        <f t="shared" si="9"/>
        <v>7.363903154805576</v>
      </c>
      <c r="M6" s="6">
        <f t="shared" si="10"/>
        <v>4.2228048780487804</v>
      </c>
      <c r="N6" s="6">
        <f t="shared" si="11"/>
        <v>0.98778902405051539</v>
      </c>
      <c r="O6" s="7">
        <f t="shared" si="12"/>
        <v>0.20097092961171029</v>
      </c>
      <c r="P6" s="6">
        <f t="shared" si="13"/>
        <v>8.7285811384615393</v>
      </c>
      <c r="Q6" s="6">
        <f t="shared" si="14"/>
        <v>20.888065114030137</v>
      </c>
      <c r="R6" s="6">
        <f t="shared" si="15"/>
        <v>9.7440248318675629</v>
      </c>
      <c r="S6" s="6">
        <f t="shared" si="16"/>
        <v>12.544800625488664</v>
      </c>
      <c r="T6" s="6">
        <f t="shared" si="17"/>
        <v>6.1560918379875309</v>
      </c>
      <c r="U6" s="8">
        <f t="shared" si="18"/>
        <v>3.6787250086616261</v>
      </c>
    </row>
    <row r="7" spans="1:21" x14ac:dyDescent="0.3">
      <c r="A7" s="17"/>
      <c r="B7" s="20" t="s">
        <v>4</v>
      </c>
      <c r="C7" s="6">
        <f t="shared" si="0"/>
        <v>107.40690476190477</v>
      </c>
      <c r="D7" s="6">
        <f t="shared" si="1"/>
        <v>99.820499203398825</v>
      </c>
      <c r="E7" s="6">
        <f t="shared" si="2"/>
        <v>76.928438546446728</v>
      </c>
      <c r="F7" s="6">
        <f t="shared" si="3"/>
        <v>76.97367001187007</v>
      </c>
      <c r="G7" s="6">
        <f t="shared" si="4"/>
        <v>26.61623134328358</v>
      </c>
      <c r="H7" s="7">
        <f t="shared" si="5"/>
        <v>15.628811797752807</v>
      </c>
      <c r="I7" s="6">
        <f t="shared" si="6"/>
        <v>18.746956521739129</v>
      </c>
      <c r="J7" s="6">
        <f t="shared" si="7"/>
        <v>21.795955882352942</v>
      </c>
      <c r="K7" s="6">
        <f t="shared" si="8"/>
        <v>15.755252697331063</v>
      </c>
      <c r="L7" s="6">
        <f t="shared" si="9"/>
        <v>8.4815358278307649</v>
      </c>
      <c r="M7" s="6">
        <f t="shared" si="10"/>
        <v>4.8637804878048785</v>
      </c>
      <c r="N7" s="6">
        <f t="shared" si="11"/>
        <v>1.0766784288234748</v>
      </c>
      <c r="O7" s="7">
        <f t="shared" si="12"/>
        <v>0.2190546989871775</v>
      </c>
      <c r="P7" s="6">
        <f t="shared" si="13"/>
        <v>9.5142461538461536</v>
      </c>
      <c r="Q7" s="6">
        <f t="shared" si="14"/>
        <v>21.178177129502778</v>
      </c>
      <c r="R7" s="6">
        <f t="shared" si="15"/>
        <v>10.223776513191929</v>
      </c>
      <c r="S7" s="6">
        <f t="shared" si="16"/>
        <v>13.16244983059682</v>
      </c>
      <c r="T7" s="6">
        <f t="shared" si="17"/>
        <v>6.4591899376560304</v>
      </c>
      <c r="U7" s="8">
        <f t="shared" si="18"/>
        <v>3.8598487782012354</v>
      </c>
    </row>
    <row r="8" spans="1:21" x14ac:dyDescent="0.3">
      <c r="A8" s="17"/>
      <c r="B8" s="20" t="s">
        <v>5</v>
      </c>
      <c r="C8" s="6">
        <f t="shared" si="0"/>
        <v>124.01</v>
      </c>
      <c r="D8" s="6">
        <f t="shared" si="1"/>
        <v>115.24411400247831</v>
      </c>
      <c r="E8" s="6">
        <f t="shared" si="2"/>
        <v>88.814957211955843</v>
      </c>
      <c r="F8" s="6">
        <f t="shared" si="3"/>
        <v>88.873637638933857</v>
      </c>
      <c r="G8" s="6">
        <f t="shared" si="4"/>
        <v>30.731044776119404</v>
      </c>
      <c r="H8" s="7">
        <f t="shared" si="5"/>
        <v>18.044993258426967</v>
      </c>
      <c r="I8" s="6">
        <f t="shared" si="6"/>
        <v>21.64521739130435</v>
      </c>
      <c r="J8" s="6">
        <f t="shared" si="7"/>
        <v>25.166360294117649</v>
      </c>
      <c r="K8" s="6">
        <f t="shared" si="8"/>
        <v>18.193072118114706</v>
      </c>
      <c r="L8" s="6">
        <f t="shared" si="9"/>
        <v>9.7928588897040836</v>
      </c>
      <c r="M8" s="6">
        <f t="shared" si="10"/>
        <v>5.6157317073170736</v>
      </c>
      <c r="N8" s="6">
        <f t="shared" si="11"/>
        <v>1.2274120159717707</v>
      </c>
      <c r="O8" s="7">
        <f t="shared" si="12"/>
        <v>0.24972276756010811</v>
      </c>
      <c r="P8" s="6">
        <f t="shared" si="13"/>
        <v>10.015841261538462</v>
      </c>
      <c r="Q8" s="6">
        <f t="shared" si="14"/>
        <v>21.468289144975419</v>
      </c>
      <c r="R8" s="6">
        <f t="shared" si="15"/>
        <v>10.391515778582514</v>
      </c>
      <c r="S8" s="6">
        <f t="shared" si="16"/>
        <v>13.366414733732951</v>
      </c>
      <c r="T8" s="6">
        <f t="shared" si="17"/>
        <v>6.5592813390993543</v>
      </c>
      <c r="U8" s="8">
        <f t="shared" si="18"/>
        <v>3.9196608718690769</v>
      </c>
    </row>
    <row r="9" spans="1:21" ht="43.2" x14ac:dyDescent="0.3">
      <c r="A9" s="18" t="s">
        <v>12</v>
      </c>
      <c r="B9" s="9"/>
      <c r="C9" s="3">
        <v>41518</v>
      </c>
      <c r="D9" s="3">
        <v>41548</v>
      </c>
      <c r="E9" s="3">
        <v>41852</v>
      </c>
      <c r="F9" s="3">
        <v>41883</v>
      </c>
      <c r="G9" s="3" t="s">
        <v>7</v>
      </c>
      <c r="H9" s="3" t="s">
        <v>8</v>
      </c>
      <c r="I9" s="3">
        <v>42430</v>
      </c>
      <c r="J9" s="3">
        <v>42522</v>
      </c>
      <c r="K9" s="3">
        <v>42644</v>
      </c>
      <c r="L9" s="3">
        <v>42767</v>
      </c>
      <c r="M9" s="3">
        <v>42887</v>
      </c>
      <c r="N9" s="3">
        <v>43009</v>
      </c>
      <c r="O9" s="3" t="s">
        <v>9</v>
      </c>
      <c r="P9" s="3">
        <v>43160</v>
      </c>
      <c r="Q9" s="3" t="s">
        <v>10</v>
      </c>
      <c r="R9" s="3">
        <v>43466</v>
      </c>
      <c r="S9" s="3">
        <v>43556</v>
      </c>
      <c r="T9" s="3">
        <v>43831</v>
      </c>
      <c r="U9" s="4">
        <v>43952</v>
      </c>
    </row>
    <row r="10" spans="1:21" x14ac:dyDescent="0.3">
      <c r="A10" s="18"/>
      <c r="B10" s="5" t="s">
        <v>0</v>
      </c>
      <c r="C10" s="6">
        <v>3514.24</v>
      </c>
      <c r="D10" s="6">
        <v>4392.8</v>
      </c>
      <c r="E10" s="6">
        <v>4832.0600000000004</v>
      </c>
      <c r="F10" s="6">
        <v>5556.95</v>
      </c>
      <c r="G10" s="15">
        <f t="shared" ref="G10:G15" si="19">F10*0.5+F10</f>
        <v>8335.4249999999993</v>
      </c>
      <c r="H10" s="15">
        <f t="shared" ref="H10:H15" si="20">G10*0.3+G10</f>
        <v>10836.052499999998</v>
      </c>
      <c r="I10" s="6">
        <v>16795</v>
      </c>
      <c r="J10" s="6">
        <v>18474</v>
      </c>
      <c r="K10" s="6">
        <v>21614</v>
      </c>
      <c r="L10" s="6">
        <v>27017</v>
      </c>
      <c r="M10" s="6">
        <v>31069</v>
      </c>
      <c r="N10" s="6">
        <v>35729</v>
      </c>
      <c r="O10" s="6">
        <v>41088</v>
      </c>
      <c r="P10" s="10">
        <v>2382151.2799999998</v>
      </c>
      <c r="Q10" s="6">
        <v>2484</v>
      </c>
      <c r="R10" s="6">
        <v>26057.16</v>
      </c>
      <c r="S10" s="6">
        <v>66590.52</v>
      </c>
      <c r="T10" s="6">
        <v>416190.75</v>
      </c>
      <c r="U10" s="8">
        <v>665905.19999999995</v>
      </c>
    </row>
    <row r="11" spans="1:21" x14ac:dyDescent="0.3">
      <c r="A11" s="18"/>
      <c r="B11" s="5" t="s">
        <v>1</v>
      </c>
      <c r="C11" s="6">
        <v>3618.89</v>
      </c>
      <c r="D11" s="6">
        <v>4523.6099999999997</v>
      </c>
      <c r="E11" s="6">
        <v>4975.97</v>
      </c>
      <c r="F11" s="6">
        <v>5722.36</v>
      </c>
      <c r="G11" s="15">
        <f t="shared" si="19"/>
        <v>8583.5399999999991</v>
      </c>
      <c r="H11" s="15">
        <f t="shared" si="20"/>
        <v>11158.601999999999</v>
      </c>
      <c r="I11" s="6">
        <v>17295</v>
      </c>
      <c r="J11" s="6">
        <v>19024</v>
      </c>
      <c r="K11" s="6">
        <v>22258</v>
      </c>
      <c r="L11" s="6">
        <v>27822</v>
      </c>
      <c r="M11" s="6">
        <v>31995</v>
      </c>
      <c r="N11" s="6">
        <v>37515</v>
      </c>
      <c r="O11" s="6">
        <v>43142</v>
      </c>
      <c r="P11" s="10">
        <v>2501066.54</v>
      </c>
      <c r="Q11" s="6">
        <v>2520</v>
      </c>
      <c r="R11" s="6">
        <v>26712</v>
      </c>
      <c r="S11" s="6">
        <v>68264</v>
      </c>
      <c r="T11" s="6">
        <v>426650</v>
      </c>
      <c r="U11" s="8">
        <v>682640</v>
      </c>
    </row>
    <row r="12" spans="1:21" x14ac:dyDescent="0.3">
      <c r="A12" s="18"/>
      <c r="B12" s="5" t="s">
        <v>2</v>
      </c>
      <c r="C12" s="6">
        <v>3768.18</v>
      </c>
      <c r="D12" s="6">
        <v>4710.22</v>
      </c>
      <c r="E12" s="6">
        <v>5181.2299999999996</v>
      </c>
      <c r="F12" s="6">
        <v>5959.41</v>
      </c>
      <c r="G12" s="15">
        <f t="shared" si="19"/>
        <v>8939.1149999999998</v>
      </c>
      <c r="H12" s="15">
        <f t="shared" si="20"/>
        <v>11620.8495</v>
      </c>
      <c r="I12" s="6">
        <v>17718</v>
      </c>
      <c r="J12" s="6">
        <v>19809</v>
      </c>
      <c r="K12" s="6">
        <v>23176</v>
      </c>
      <c r="L12" s="6">
        <v>28970</v>
      </c>
      <c r="M12" s="6">
        <v>33315</v>
      </c>
      <c r="N12" s="6">
        <v>39766</v>
      </c>
      <c r="O12" s="6">
        <v>45730</v>
      </c>
      <c r="P12" s="10">
        <v>2651135.4700000002</v>
      </c>
      <c r="Q12" s="6">
        <v>2556</v>
      </c>
      <c r="R12" s="6">
        <v>27348</v>
      </c>
      <c r="S12" s="6">
        <v>69892.399999999994</v>
      </c>
      <c r="T12" s="6">
        <v>436827.5</v>
      </c>
      <c r="U12" s="8">
        <v>698924</v>
      </c>
    </row>
    <row r="13" spans="1:21" x14ac:dyDescent="0.3">
      <c r="A13" s="18"/>
      <c r="B13" s="5" t="s">
        <v>3</v>
      </c>
      <c r="C13" s="6">
        <v>3916.54</v>
      </c>
      <c r="D13" s="6">
        <v>4895.67</v>
      </c>
      <c r="E13" s="6">
        <v>5385.24</v>
      </c>
      <c r="F13" s="6">
        <v>6193.02</v>
      </c>
      <c r="G13" s="15">
        <f t="shared" si="19"/>
        <v>9289.5300000000007</v>
      </c>
      <c r="H13" s="15">
        <f t="shared" si="20"/>
        <v>12076.389000000001</v>
      </c>
      <c r="I13" s="6">
        <v>18009</v>
      </c>
      <c r="J13" s="6">
        <v>20589</v>
      </c>
      <c r="K13" s="6">
        <v>24089</v>
      </c>
      <c r="L13" s="6">
        <v>30111</v>
      </c>
      <c r="M13" s="6">
        <v>34627</v>
      </c>
      <c r="N13" s="6">
        <v>42550</v>
      </c>
      <c r="O13" s="6">
        <v>48932</v>
      </c>
      <c r="P13" s="10">
        <v>2836788.87</v>
      </c>
      <c r="Q13" s="6">
        <v>2592</v>
      </c>
      <c r="R13" s="6">
        <v>28252.799999999999</v>
      </c>
      <c r="S13" s="6">
        <v>72201.600000000006</v>
      </c>
      <c r="T13" s="6">
        <v>451260</v>
      </c>
      <c r="U13" s="8">
        <v>722016</v>
      </c>
    </row>
    <row r="14" spans="1:21" x14ac:dyDescent="0.3">
      <c r="A14" s="18"/>
      <c r="B14" s="5" t="s">
        <v>4</v>
      </c>
      <c r="C14" s="6">
        <v>4511.09</v>
      </c>
      <c r="D14" s="6">
        <v>5638.86</v>
      </c>
      <c r="E14" s="6">
        <v>6202.74</v>
      </c>
      <c r="F14" s="6">
        <v>7133.15</v>
      </c>
      <c r="G14" s="15">
        <f t="shared" si="19"/>
        <v>10699.724999999999</v>
      </c>
      <c r="H14" s="15">
        <f t="shared" si="20"/>
        <v>13909.642499999998</v>
      </c>
      <c r="I14" s="6">
        <v>21559</v>
      </c>
      <c r="J14" s="6">
        <v>23714</v>
      </c>
      <c r="K14" s="6">
        <v>27745</v>
      </c>
      <c r="L14" s="6">
        <v>34681</v>
      </c>
      <c r="M14" s="6">
        <v>39883</v>
      </c>
      <c r="N14" s="6">
        <v>46379</v>
      </c>
      <c r="O14" s="6">
        <v>53335</v>
      </c>
      <c r="P14" s="10">
        <v>3092130</v>
      </c>
      <c r="Q14" s="6">
        <v>2628</v>
      </c>
      <c r="R14" s="6">
        <v>29643.84</v>
      </c>
      <c r="S14" s="6">
        <v>75756.479999999996</v>
      </c>
      <c r="T14" s="6">
        <v>473478</v>
      </c>
      <c r="U14" s="8">
        <v>757564.8</v>
      </c>
    </row>
    <row r="15" spans="1:21" x14ac:dyDescent="0.3">
      <c r="A15" s="19"/>
      <c r="B15" s="11" t="s">
        <v>5</v>
      </c>
      <c r="C15" s="12">
        <v>5208.42</v>
      </c>
      <c r="D15" s="12">
        <v>6510.14</v>
      </c>
      <c r="E15" s="12">
        <v>7161.15</v>
      </c>
      <c r="F15" s="12">
        <v>8235.92</v>
      </c>
      <c r="G15" s="16">
        <f t="shared" si="19"/>
        <v>12353.880000000001</v>
      </c>
      <c r="H15" s="16">
        <f t="shared" si="20"/>
        <v>16060.044000000002</v>
      </c>
      <c r="I15" s="12">
        <v>24892</v>
      </c>
      <c r="J15" s="12">
        <v>27381</v>
      </c>
      <c r="K15" s="12">
        <v>32038</v>
      </c>
      <c r="L15" s="12">
        <v>40043</v>
      </c>
      <c r="M15" s="12">
        <v>46049</v>
      </c>
      <c r="N15" s="12">
        <v>52872</v>
      </c>
      <c r="O15" s="12">
        <v>60802</v>
      </c>
      <c r="P15" s="13">
        <v>3255148.41</v>
      </c>
      <c r="Q15" s="12">
        <v>2664</v>
      </c>
      <c r="R15" s="12">
        <v>30130.2</v>
      </c>
      <c r="S15" s="12">
        <v>76930.399999999994</v>
      </c>
      <c r="T15" s="12">
        <v>480815</v>
      </c>
      <c r="U15" s="14">
        <v>769304</v>
      </c>
    </row>
  </sheetData>
  <mergeCells count="3">
    <mergeCell ref="A2:A8"/>
    <mergeCell ref="A9:A15"/>
    <mergeCell ref="A1:U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Keta Stephany</dc:creator>
  <cp:lastModifiedBy>Keta Stephany</cp:lastModifiedBy>
  <dcterms:created xsi:type="dcterms:W3CDTF">2021-10-22T04:14:05Z</dcterms:created>
  <dcterms:modified xsi:type="dcterms:W3CDTF">2021-10-23T19:07:24Z</dcterms:modified>
</cp:coreProperties>
</file>