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Documentos\"/>
    </mc:Choice>
  </mc:AlternateContent>
  <xr:revisionPtr revIDLastSave="0" documentId="8_{86E76281-928C-4243-BCAD-5515D2286BBA}" xr6:coauthVersionLast="47" xr6:coauthVersionMax="47" xr10:uidLastSave="{00000000-0000-0000-0000-000000000000}"/>
  <bookViews>
    <workbookView xWindow="-108" yWindow="-108" windowWidth="23256" windowHeight="12576" xr2:uid="{DD75A33D-C6E0-4627-8805-5D54F17A5A36}"/>
  </bookViews>
  <sheets>
    <sheet name="Salarios 2013-20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0" i="1" l="1"/>
  <c r="AK10" i="1"/>
  <c r="AI10" i="1"/>
  <c r="AG10" i="1"/>
  <c r="AE10" i="1"/>
  <c r="AM9" i="1"/>
  <c r="AK9" i="1"/>
  <c r="AI9" i="1"/>
  <c r="AG9" i="1"/>
  <c r="AE9" i="1"/>
  <c r="AM8" i="1"/>
  <c r="AK8" i="1"/>
  <c r="AI8" i="1"/>
  <c r="AG8" i="1"/>
  <c r="AE8" i="1"/>
  <c r="AM7" i="1"/>
  <c r="AK7" i="1"/>
  <c r="AI7" i="1"/>
  <c r="AG7" i="1"/>
  <c r="AE7" i="1"/>
  <c r="AM6" i="1"/>
  <c r="AK6" i="1"/>
  <c r="AI6" i="1"/>
  <c r="AG6" i="1"/>
  <c r="AE6" i="1"/>
  <c r="AM5" i="1"/>
  <c r="AK5" i="1"/>
  <c r="AI5" i="1"/>
  <c r="AG5" i="1"/>
  <c r="AE5" i="1"/>
  <c r="AC6" i="1" l="1"/>
  <c r="AC7" i="1"/>
  <c r="AC8" i="1"/>
  <c r="AC9" i="1"/>
  <c r="AC10" i="1"/>
  <c r="AC5" i="1"/>
  <c r="AA10" i="1"/>
  <c r="Y10" i="1"/>
  <c r="W10" i="1"/>
  <c r="U10" i="1"/>
  <c r="S10" i="1"/>
  <c r="Q10" i="1"/>
  <c r="O10" i="1"/>
  <c r="AA9" i="1"/>
  <c r="Y9" i="1"/>
  <c r="W9" i="1"/>
  <c r="U9" i="1"/>
  <c r="S9" i="1"/>
  <c r="Q9" i="1"/>
  <c r="O9" i="1"/>
  <c r="AA8" i="1"/>
  <c r="Y8" i="1"/>
  <c r="W8" i="1"/>
  <c r="U8" i="1"/>
  <c r="S8" i="1"/>
  <c r="Q8" i="1"/>
  <c r="O8" i="1"/>
  <c r="AA7" i="1"/>
  <c r="Y7" i="1"/>
  <c r="W7" i="1"/>
  <c r="U7" i="1"/>
  <c r="S7" i="1"/>
  <c r="Q7" i="1"/>
  <c r="O7" i="1"/>
  <c r="AA6" i="1"/>
  <c r="Y6" i="1"/>
  <c r="W6" i="1"/>
  <c r="U6" i="1"/>
  <c r="S6" i="1"/>
  <c r="Q6" i="1"/>
  <c r="O6" i="1"/>
  <c r="AA5" i="1"/>
  <c r="Y5" i="1"/>
  <c r="W5" i="1"/>
  <c r="U5" i="1"/>
  <c r="S5" i="1"/>
  <c r="Q5" i="1"/>
  <c r="O5" i="1"/>
  <c r="I5" i="1"/>
  <c r="I6" i="1"/>
  <c r="I7" i="1"/>
  <c r="I8" i="1"/>
  <c r="I9" i="1"/>
  <c r="I10" i="1"/>
  <c r="G6" i="1"/>
  <c r="G7" i="1"/>
  <c r="G8" i="1"/>
  <c r="G9" i="1"/>
  <c r="G10" i="1"/>
  <c r="G5" i="1"/>
  <c r="E6" i="1"/>
  <c r="E7" i="1"/>
  <c r="E8" i="1"/>
  <c r="E9" i="1"/>
  <c r="E10" i="1"/>
  <c r="E5" i="1"/>
  <c r="C6" i="1"/>
  <c r="C7" i="1"/>
  <c r="C8" i="1"/>
  <c r="C9" i="1"/>
  <c r="C10" i="1"/>
  <c r="C5" i="1"/>
  <c r="J10" i="1"/>
  <c r="L10" i="1" s="1"/>
  <c r="M10" i="1" s="1"/>
  <c r="J9" i="1"/>
  <c r="L9" i="1" s="1"/>
  <c r="M9" i="1" s="1"/>
  <c r="J8" i="1"/>
  <c r="L8" i="1" s="1"/>
  <c r="M8" i="1" s="1"/>
  <c r="J7" i="1"/>
  <c r="L7" i="1" s="1"/>
  <c r="M7" i="1" s="1"/>
  <c r="J6" i="1"/>
  <c r="L6" i="1" s="1"/>
  <c r="M6" i="1" s="1"/>
  <c r="J5" i="1"/>
  <c r="L5" i="1" s="1"/>
  <c r="M5" i="1" s="1"/>
  <c r="K5" i="1" l="1"/>
  <c r="K7" i="1"/>
  <c r="K9" i="1"/>
  <c r="K6" i="1"/>
  <c r="K8" i="1"/>
  <c r="K10" i="1"/>
</calcChain>
</file>

<file path=xl/sharedStrings.xml><?xml version="1.0" encoding="utf-8"?>
<sst xmlns="http://schemas.openxmlformats.org/spreadsheetml/2006/main" count="42" uniqueCount="42">
  <si>
    <t>Docente/Fecha</t>
  </si>
  <si>
    <t>Docente I</t>
  </si>
  <si>
    <t>Docente II</t>
  </si>
  <si>
    <t>Docente III</t>
  </si>
  <si>
    <t>Docente IV</t>
  </si>
  <si>
    <t>Docente V</t>
  </si>
  <si>
    <t>Docente VI</t>
  </si>
  <si>
    <t>Salarios al 1/9/2014 (Bs.)</t>
  </si>
  <si>
    <t>Salarios 1/5/2015 (Bs.)</t>
  </si>
  <si>
    <t>Salarios 1/11/2015(Bs.)</t>
  </si>
  <si>
    <t>Salarios en dólar Paralelo Mayo 2015</t>
  </si>
  <si>
    <t xml:space="preserve">Salarios  en dólar Paralelo Noviembre </t>
  </si>
  <si>
    <t>Salarios Marzo 2018 (Bs.)</t>
  </si>
  <si>
    <t>Salarios en dólar Paralelo Septiembre 2013</t>
  </si>
  <si>
    <t>Salarios en dólar Paralelo Octubre 2013</t>
  </si>
  <si>
    <t>Salarios en dólar Paralelo Agosto 2014</t>
  </si>
  <si>
    <t>Salarios en dólar Paralelo Septiembre 2014</t>
  </si>
  <si>
    <t>salarios  1/3/2016 (Bs.)</t>
  </si>
  <si>
    <t>Salarios 1/6/2016 (Bs.)</t>
  </si>
  <si>
    <t>Salarios 1/10/2016 (Bs.)</t>
  </si>
  <si>
    <t>Salarios 1/2/2017 (Bs.)</t>
  </si>
  <si>
    <t>Salarios 1/6/2017 (Bs.)</t>
  </si>
  <si>
    <t>Salarios 1/10/2017 (Bs.)</t>
  </si>
  <si>
    <t>Salarios 1/1/2018 (BS.)</t>
  </si>
  <si>
    <t xml:space="preserve">Salarios estimado con el dólar Paralelo Marzo 2018 </t>
  </si>
  <si>
    <t xml:space="preserve">Salarios estimado con el dólar paralelo Enero 2018 </t>
  </si>
  <si>
    <t>Salarios estimado con el dólar Paralelo Octubre 2017</t>
  </si>
  <si>
    <t xml:space="preserve">Salarios estimado con el dólar Paralelo Junio 2017 </t>
  </si>
  <si>
    <t xml:space="preserve">Salario estimado con el dólar Paralelo Febrero 2017 </t>
  </si>
  <si>
    <t xml:space="preserve">Salarios estimado con el dólar Paralelo Octubre 2016 </t>
  </si>
  <si>
    <t>Salarios estimado con el dólar Paralelo Junio 2016</t>
  </si>
  <si>
    <t>Salarios estimados con el dólar Paralelo Marzo 2016</t>
  </si>
  <si>
    <t>Salarios Septiembre 2018 (Bs.) (RECONVERSION)</t>
  </si>
  <si>
    <t>Salarios estimado con el dólar Paralelo Septiembre 2018  (RECONVERSION)</t>
  </si>
  <si>
    <t>Salarios Enero 2019 (Bs.)</t>
  </si>
  <si>
    <t xml:space="preserve">Salarios estimado con el dólar Paralelo Enero 2019 </t>
  </si>
  <si>
    <t>Salarios Abril 2019 (Bs.)</t>
  </si>
  <si>
    <t xml:space="preserve">Salarios estimado con el dólar Paralelo Abril 2019 </t>
  </si>
  <si>
    <t>Salarios Enero 2020 (Bs.)</t>
  </si>
  <si>
    <t xml:space="preserve">Salarios estimado con el dólar Paralelo  Enero 2020  </t>
  </si>
  <si>
    <t>Salarios Mayo 2020 (Bs.)</t>
  </si>
  <si>
    <t xml:space="preserve">Salarios estimado con el dólar Paralelo  Mayo 2020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</si>
</sst>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4" fontId="1" fillId="3" borderId="0" xfId="0" applyNumberFormat="1" applyFont="1" applyFill="1" applyAlignment="1">
      <alignment horizontal="center" vertical="center" wrapText="1"/>
    </xf>
    <xf numFmtId="0" fontId="1" fillId="3" borderId="0" xfId="0" applyNumberFormat="1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/>
    <xf numFmtId="0" fontId="0" fillId="2" borderId="0" xfId="0" applyFill="1" applyAlignment="1">
      <alignment wrapText="1"/>
    </xf>
    <xf numFmtId="4" fontId="0" fillId="4" borderId="0" xfId="0" applyNumberFormat="1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horizontal="center" vertical="center" wrapText="1"/>
    </xf>
    <xf numFmtId="4" fontId="1" fillId="4" borderId="0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horizontal="center" wrapText="1"/>
    </xf>
    <xf numFmtId="4" fontId="0" fillId="0" borderId="0" xfId="0" applyNumberFormat="1" applyAlignment="1">
      <alignment horizontal="center" vertical="center" wrapText="1"/>
    </xf>
    <xf numFmtId="4" fontId="0" fillId="2" borderId="0" xfId="0" applyNumberFormat="1" applyFill="1" applyAlignment="1">
      <alignment horizontal="center" vertical="center" wrapText="1"/>
    </xf>
    <xf numFmtId="4" fontId="0" fillId="2" borderId="0" xfId="0" applyNumberFormat="1" applyFill="1" applyAlignment="1">
      <alignment horizontal="center" wrapText="1"/>
    </xf>
    <xf numFmtId="4" fontId="0" fillId="4" borderId="0" xfId="0" applyNumberFormat="1" applyFill="1" applyAlignment="1">
      <alignment wrapText="1"/>
    </xf>
    <xf numFmtId="4" fontId="0" fillId="5" borderId="0" xfId="0" applyNumberFormat="1" applyFill="1" applyAlignment="1">
      <alignment horizontal="center" vertical="center" wrapText="1"/>
    </xf>
    <xf numFmtId="2" fontId="0" fillId="5" borderId="0" xfId="0" applyNumberForma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F58A9-D320-4A3E-9855-99F5D4855A63}">
  <dimension ref="A4:AM13"/>
  <sheetViews>
    <sheetView tabSelected="1" zoomScale="115" zoomScaleNormal="115" workbookViewId="0">
      <selection activeCell="C14" sqref="C14"/>
    </sheetView>
  </sheetViews>
  <sheetFormatPr baseColWidth="10" defaultRowHeight="14.4" x14ac:dyDescent="0.3"/>
  <cols>
    <col min="1" max="1" width="13.77734375" bestFit="1" customWidth="1"/>
    <col min="2" max="2" width="10.109375" bestFit="1" customWidth="1"/>
    <col min="3" max="3" width="15.33203125" bestFit="1" customWidth="1"/>
    <col min="4" max="4" width="11.109375" bestFit="1" customWidth="1"/>
    <col min="5" max="5" width="19.77734375" bestFit="1" customWidth="1"/>
    <col min="6" max="6" width="10.109375" bestFit="1" customWidth="1"/>
    <col min="7" max="7" width="14.77734375" bestFit="1" customWidth="1"/>
    <col min="8" max="8" width="13.33203125" bestFit="1" customWidth="1"/>
    <col min="9" max="9" width="15.33203125" bestFit="1" customWidth="1"/>
    <col min="10" max="10" width="13.33203125" bestFit="1" customWidth="1"/>
    <col min="11" max="11" width="12.5546875" bestFit="1" customWidth="1"/>
    <col min="12" max="12" width="13.88671875" bestFit="1" customWidth="1"/>
    <col min="13" max="13" width="12.5546875" bestFit="1" customWidth="1"/>
    <col min="14" max="14" width="9.33203125" bestFit="1" customWidth="1"/>
    <col min="15" max="15" width="16.5546875" bestFit="1" customWidth="1"/>
    <col min="16" max="16" width="13" customWidth="1"/>
    <col min="17" max="17" width="19" bestFit="1" customWidth="1"/>
    <col min="18" max="18" width="10.109375" bestFit="1" customWidth="1"/>
    <col min="19" max="19" width="19.33203125" bestFit="1" customWidth="1"/>
    <col min="20" max="20" width="9.33203125" bestFit="1" customWidth="1"/>
    <col min="21" max="21" width="18.5546875" bestFit="1" customWidth="1"/>
    <col min="22" max="22" width="9.33203125" bestFit="1" customWidth="1"/>
    <col min="23" max="23" width="17.33203125" bestFit="1" customWidth="1"/>
    <col min="24" max="24" width="10.109375" bestFit="1" customWidth="1"/>
    <col min="25" max="25" width="19.33203125" bestFit="1" customWidth="1"/>
    <col min="26" max="26" width="9.33203125" bestFit="1" customWidth="1"/>
    <col min="27" max="27" width="18.109375" bestFit="1" customWidth="1"/>
    <col min="28" max="28" width="13.21875" bestFit="1" customWidth="1"/>
    <col min="29" max="29" width="19.33203125" bestFit="1" customWidth="1"/>
    <col min="30" max="30" width="15.77734375" bestFit="1" customWidth="1"/>
    <col min="31" max="31" width="18.109375" bestFit="1" customWidth="1"/>
    <col min="32" max="32" width="10.44140625" bestFit="1" customWidth="1"/>
    <col min="33" max="33" width="14.21875" bestFit="1" customWidth="1"/>
    <col min="34" max="34" width="9.5546875" bestFit="1" customWidth="1"/>
    <col min="35" max="35" width="14.21875" bestFit="1" customWidth="1"/>
    <col min="36" max="36" width="10.44140625" bestFit="1" customWidth="1"/>
    <col min="37" max="37" width="14.21875" bestFit="1" customWidth="1"/>
    <col min="38" max="38" width="10.33203125" bestFit="1" customWidth="1"/>
    <col min="39" max="39" width="14.21875" bestFit="1" customWidth="1"/>
  </cols>
  <sheetData>
    <row r="4" spans="1:39" ht="58.8" customHeight="1" x14ac:dyDescent="0.3">
      <c r="A4" s="3" t="s">
        <v>0</v>
      </c>
      <c r="B4" s="1">
        <v>41547</v>
      </c>
      <c r="C4" s="1" t="s">
        <v>13</v>
      </c>
      <c r="D4" s="1">
        <v>41578</v>
      </c>
      <c r="E4" s="1" t="s">
        <v>14</v>
      </c>
      <c r="F4" s="1">
        <v>41881</v>
      </c>
      <c r="G4" s="1" t="s">
        <v>15</v>
      </c>
      <c r="H4" s="1" t="s">
        <v>7</v>
      </c>
      <c r="I4" s="1" t="s">
        <v>16</v>
      </c>
      <c r="J4" s="1" t="s">
        <v>8</v>
      </c>
      <c r="K4" s="1" t="s">
        <v>10</v>
      </c>
      <c r="L4" s="1" t="s">
        <v>9</v>
      </c>
      <c r="M4" s="1" t="s">
        <v>11</v>
      </c>
      <c r="N4" s="1" t="s">
        <v>17</v>
      </c>
      <c r="O4" s="2" t="s">
        <v>31</v>
      </c>
      <c r="P4" s="1" t="s">
        <v>18</v>
      </c>
      <c r="Q4" s="2" t="s">
        <v>30</v>
      </c>
      <c r="R4" s="1" t="s">
        <v>19</v>
      </c>
      <c r="S4" s="2" t="s">
        <v>29</v>
      </c>
      <c r="T4" s="1" t="s">
        <v>20</v>
      </c>
      <c r="U4" s="2" t="s">
        <v>28</v>
      </c>
      <c r="V4" s="1" t="s">
        <v>21</v>
      </c>
      <c r="W4" s="2" t="s">
        <v>27</v>
      </c>
      <c r="X4" s="1" t="s">
        <v>22</v>
      </c>
      <c r="Y4" s="2" t="s">
        <v>26</v>
      </c>
      <c r="Z4" s="1" t="s">
        <v>23</v>
      </c>
      <c r="AA4" s="2" t="s">
        <v>25</v>
      </c>
      <c r="AB4" s="3" t="s">
        <v>12</v>
      </c>
      <c r="AC4" s="2" t="s">
        <v>24</v>
      </c>
      <c r="AD4" s="3" t="s">
        <v>32</v>
      </c>
      <c r="AE4" s="3" t="s">
        <v>33</v>
      </c>
      <c r="AF4" s="3" t="s">
        <v>34</v>
      </c>
      <c r="AG4" s="3" t="s">
        <v>35</v>
      </c>
      <c r="AH4" s="3" t="s">
        <v>36</v>
      </c>
      <c r="AI4" s="3" t="s">
        <v>37</v>
      </c>
      <c r="AJ4" s="3" t="s">
        <v>38</v>
      </c>
      <c r="AK4" s="3" t="s">
        <v>39</v>
      </c>
      <c r="AL4" s="3" t="s">
        <v>40</v>
      </c>
      <c r="AM4" s="3" t="s">
        <v>41</v>
      </c>
    </row>
    <row r="5" spans="1:39" x14ac:dyDescent="0.3">
      <c r="A5" s="5" t="s">
        <v>1</v>
      </c>
      <c r="B5" s="6">
        <v>3514.24</v>
      </c>
      <c r="C5" s="7">
        <f>(B5/42)</f>
        <v>83.672380952380948</v>
      </c>
      <c r="D5" s="6">
        <v>4392.8</v>
      </c>
      <c r="E5" s="7">
        <f>(D5/56.49)</f>
        <v>77.762435829350324</v>
      </c>
      <c r="F5" s="6">
        <v>4832.0600000000004</v>
      </c>
      <c r="G5" s="7">
        <f>(F5/80.63)</f>
        <v>59.928810616395893</v>
      </c>
      <c r="H5" s="6">
        <v>5556.95</v>
      </c>
      <c r="I5" s="7">
        <f>(H5/92.67)</f>
        <v>59.964929319089237</v>
      </c>
      <c r="J5" s="8">
        <f t="shared" ref="J5:J10" si="0">H5*0.5+H5</f>
        <v>8335.4249999999993</v>
      </c>
      <c r="K5" s="7">
        <f t="shared" ref="K5:K10" si="1">J5/402</f>
        <v>20.73488805970149</v>
      </c>
      <c r="L5" s="8">
        <f t="shared" ref="L5:L10" si="2">J5*0.3+J5</f>
        <v>10836.052499999998</v>
      </c>
      <c r="M5" s="9">
        <f t="shared" ref="M5:M10" si="3">L5/890</f>
        <v>12.175339887640448</v>
      </c>
      <c r="N5" s="10">
        <v>16795</v>
      </c>
      <c r="O5" s="11">
        <f>N5/1150</f>
        <v>14.604347826086956</v>
      </c>
      <c r="P5" s="10">
        <v>18474</v>
      </c>
      <c r="Q5" s="11">
        <f>P5/1088</f>
        <v>16.979779411764707</v>
      </c>
      <c r="R5" s="10">
        <v>21614</v>
      </c>
      <c r="S5" s="11">
        <f>R5/1761</f>
        <v>12.273708120386145</v>
      </c>
      <c r="T5" s="10">
        <v>27017</v>
      </c>
      <c r="U5" s="11">
        <f>T5/4089</f>
        <v>6.6072389337246271</v>
      </c>
      <c r="V5" s="10">
        <v>31069</v>
      </c>
      <c r="W5" s="11">
        <f>V5/8200</f>
        <v>3.7889024390243904</v>
      </c>
      <c r="X5" s="10">
        <v>35729</v>
      </c>
      <c r="Y5" s="11">
        <f>X5/43076</f>
        <v>0.82944098802117183</v>
      </c>
      <c r="Z5" s="10">
        <v>41088</v>
      </c>
      <c r="AA5" s="12">
        <f>Z5/243478</f>
        <v>0.1687544665226427</v>
      </c>
      <c r="AB5" s="13">
        <v>2382151.2799999998</v>
      </c>
      <c r="AC5" s="11">
        <f>(AB5/325000)</f>
        <v>7.329696246153846</v>
      </c>
      <c r="AD5" s="10">
        <v>2484</v>
      </c>
      <c r="AE5" s="14">
        <f>(AD5/124.09)</f>
        <v>20.017729067612215</v>
      </c>
      <c r="AF5" s="10">
        <v>26057.16</v>
      </c>
      <c r="AG5" s="14">
        <f>(AF5/2899.5)</f>
        <v>8.9867770305225037</v>
      </c>
      <c r="AH5" s="10">
        <v>66590.52</v>
      </c>
      <c r="AI5" s="15">
        <f>(AH5/5755.5)</f>
        <v>11.569893145686736</v>
      </c>
      <c r="AJ5" s="10">
        <v>416190.75</v>
      </c>
      <c r="AK5" s="14">
        <f>(AJ5/73303)</f>
        <v>5.6776769027188516</v>
      </c>
      <c r="AL5" s="10">
        <v>665905.19999999995</v>
      </c>
      <c r="AM5" s="14">
        <f>(AL5/196268)</f>
        <v>3.3928363258401775</v>
      </c>
    </row>
    <row r="6" spans="1:39" x14ac:dyDescent="0.3">
      <c r="A6" s="5" t="s">
        <v>2</v>
      </c>
      <c r="B6" s="6">
        <v>3618.89</v>
      </c>
      <c r="C6" s="7">
        <f t="shared" ref="C6:C10" si="4">(B6/42)</f>
        <v>86.164047619047622</v>
      </c>
      <c r="D6" s="6">
        <v>4523.6099999999997</v>
      </c>
      <c r="E6" s="7">
        <f t="shared" ref="E6:E10" si="5">(D6/56.49)</f>
        <v>80.078066914498137</v>
      </c>
      <c r="F6" s="6">
        <v>4975.97</v>
      </c>
      <c r="G6" s="7">
        <f t="shared" ref="G6:G10" si="6">(F6/80.63)</f>
        <v>61.713630162470551</v>
      </c>
      <c r="H6" s="6">
        <v>5722.36</v>
      </c>
      <c r="I6" s="7">
        <f t="shared" ref="I6:I10" si="7">(H6/92.67)</f>
        <v>61.749865112765725</v>
      </c>
      <c r="J6" s="8">
        <f t="shared" si="0"/>
        <v>8583.5399999999991</v>
      </c>
      <c r="K6" s="7">
        <f t="shared" si="1"/>
        <v>21.352089552238805</v>
      </c>
      <c r="L6" s="8">
        <f t="shared" si="2"/>
        <v>11158.601999999999</v>
      </c>
      <c r="M6" s="9">
        <f t="shared" si="3"/>
        <v>12.537755056179774</v>
      </c>
      <c r="N6" s="10">
        <v>17295</v>
      </c>
      <c r="O6" s="11">
        <f t="shared" ref="O6:O10" si="8">N6/1150</f>
        <v>15.039130434782608</v>
      </c>
      <c r="P6" s="10">
        <v>19024</v>
      </c>
      <c r="Q6" s="11">
        <f t="shared" ref="Q6:Q10" si="9">P6/1088</f>
        <v>17.485294117647058</v>
      </c>
      <c r="R6" s="10">
        <v>22258</v>
      </c>
      <c r="S6" s="11">
        <f t="shared" ref="S6:S10" si="10">R6/1761</f>
        <v>12.639409426462237</v>
      </c>
      <c r="T6" s="10">
        <v>27822</v>
      </c>
      <c r="U6" s="11">
        <f t="shared" ref="U6:U10" si="11">T6/4089</f>
        <v>6.8041085840058697</v>
      </c>
      <c r="V6" s="10">
        <v>31995</v>
      </c>
      <c r="W6" s="11">
        <f t="shared" ref="W6:W10" si="12">V6/8200</f>
        <v>3.901829268292683</v>
      </c>
      <c r="X6" s="10">
        <v>37515</v>
      </c>
      <c r="Y6" s="11">
        <f t="shared" ref="Y6:Y10" si="13">X6/43076</f>
        <v>0.87090259076980225</v>
      </c>
      <c r="Z6" s="10">
        <v>43142</v>
      </c>
      <c r="AA6" s="12">
        <f t="shared" ref="AA6:AA10" si="14">Z6/243478</f>
        <v>0.17719054698987177</v>
      </c>
      <c r="AB6" s="13">
        <v>2501066.54</v>
      </c>
      <c r="AC6" s="11">
        <f t="shared" ref="AC6:AC10" si="15">(AB6/325000)</f>
        <v>7.6955893538461542</v>
      </c>
      <c r="AD6" s="10">
        <v>2520</v>
      </c>
      <c r="AE6" s="14">
        <f t="shared" ref="AE6:AE10" si="16">(AD6/124.09)</f>
        <v>20.307841083084856</v>
      </c>
      <c r="AF6" s="10">
        <v>26712</v>
      </c>
      <c r="AG6" s="14">
        <f t="shared" ref="AG6:AG10" si="17">(AF6/2899.5)</f>
        <v>9.2126228660113814</v>
      </c>
      <c r="AH6" s="10">
        <v>68264</v>
      </c>
      <c r="AI6" s="15">
        <f t="shared" ref="AI6:AI10" si="18">(AH6/5755.5)</f>
        <v>11.860655025627661</v>
      </c>
      <c r="AJ6" s="10">
        <v>426650</v>
      </c>
      <c r="AK6" s="14">
        <f t="shared" ref="AK6:AK10" si="19">(AJ6/73303)</f>
        <v>5.8203620588516163</v>
      </c>
      <c r="AL6" s="10">
        <v>682640</v>
      </c>
      <c r="AM6" s="14">
        <f t="shared" ref="AM6:AM10" si="20">(AL6/196268)</f>
        <v>3.4781013715939428</v>
      </c>
    </row>
    <row r="7" spans="1:39" x14ac:dyDescent="0.3">
      <c r="A7" s="5" t="s">
        <v>3</v>
      </c>
      <c r="B7" s="6">
        <v>3768.18</v>
      </c>
      <c r="C7" s="7">
        <f t="shared" si="4"/>
        <v>89.718571428571423</v>
      </c>
      <c r="D7" s="6">
        <v>4710.22</v>
      </c>
      <c r="E7" s="7">
        <f t="shared" si="5"/>
        <v>83.381483448397944</v>
      </c>
      <c r="F7" s="6">
        <v>5181.2299999999996</v>
      </c>
      <c r="G7" s="7">
        <f t="shared" si="6"/>
        <v>64.25933275455786</v>
      </c>
      <c r="H7" s="6">
        <v>5959.41</v>
      </c>
      <c r="I7" s="7">
        <f t="shared" si="7"/>
        <v>64.307866623502747</v>
      </c>
      <c r="J7" s="8">
        <f t="shared" si="0"/>
        <v>8939.1149999999998</v>
      </c>
      <c r="K7" s="7">
        <f t="shared" si="1"/>
        <v>22.236604477611941</v>
      </c>
      <c r="L7" s="8">
        <f t="shared" si="2"/>
        <v>11620.8495</v>
      </c>
      <c r="M7" s="9">
        <f t="shared" si="3"/>
        <v>13.057134269662921</v>
      </c>
      <c r="N7" s="10">
        <v>17718</v>
      </c>
      <c r="O7" s="11">
        <f t="shared" si="8"/>
        <v>15.406956521739131</v>
      </c>
      <c r="P7" s="10">
        <v>19809</v>
      </c>
      <c r="Q7" s="11">
        <f t="shared" si="9"/>
        <v>18.206801470588236</v>
      </c>
      <c r="R7" s="10">
        <v>23176</v>
      </c>
      <c r="S7" s="11">
        <f t="shared" si="10"/>
        <v>13.160704145371948</v>
      </c>
      <c r="T7" s="10">
        <v>28970</v>
      </c>
      <c r="U7" s="11">
        <f t="shared" si="11"/>
        <v>7.0848618244069455</v>
      </c>
      <c r="V7" s="10">
        <v>33315</v>
      </c>
      <c r="W7" s="11">
        <f t="shared" si="12"/>
        <v>4.0628048780487802</v>
      </c>
      <c r="X7" s="10">
        <v>39766</v>
      </c>
      <c r="Y7" s="11">
        <f t="shared" si="13"/>
        <v>0.92315906769430778</v>
      </c>
      <c r="Z7" s="10">
        <v>45730</v>
      </c>
      <c r="AA7" s="12">
        <f t="shared" si="14"/>
        <v>0.18781984409269009</v>
      </c>
      <c r="AB7" s="13">
        <v>2651135.4700000002</v>
      </c>
      <c r="AC7" s="11">
        <f t="shared" si="15"/>
        <v>8.1573399076923074</v>
      </c>
      <c r="AD7" s="10">
        <v>2556</v>
      </c>
      <c r="AE7" s="14">
        <f t="shared" si="16"/>
        <v>20.597953098557497</v>
      </c>
      <c r="AF7" s="10">
        <v>27348</v>
      </c>
      <c r="AG7" s="14">
        <f t="shared" si="17"/>
        <v>9.4319710294878423</v>
      </c>
      <c r="AH7" s="10">
        <v>69892.399999999994</v>
      </c>
      <c r="AI7" s="15">
        <f t="shared" si="18"/>
        <v>12.143584397532793</v>
      </c>
      <c r="AJ7" s="10">
        <v>436827.5</v>
      </c>
      <c r="AK7" s="14">
        <f t="shared" si="19"/>
        <v>5.9592035796624971</v>
      </c>
      <c r="AL7" s="10">
        <v>698924</v>
      </c>
      <c r="AM7" s="14">
        <f t="shared" si="20"/>
        <v>3.5610695579513725</v>
      </c>
    </row>
    <row r="8" spans="1:39" x14ac:dyDescent="0.3">
      <c r="A8" s="5" t="s">
        <v>4</v>
      </c>
      <c r="B8" s="6">
        <v>3916.54</v>
      </c>
      <c r="C8" s="7">
        <f t="shared" si="4"/>
        <v>93.250952380952384</v>
      </c>
      <c r="D8" s="6">
        <v>4895.67</v>
      </c>
      <c r="E8" s="7">
        <f t="shared" si="5"/>
        <v>86.66436537440255</v>
      </c>
      <c r="F8" s="6">
        <v>5385.24</v>
      </c>
      <c r="G8" s="7">
        <f t="shared" si="6"/>
        <v>66.789532432097232</v>
      </c>
      <c r="H8" s="6">
        <v>6193.02</v>
      </c>
      <c r="I8" s="7">
        <f t="shared" si="7"/>
        <v>66.828747167368078</v>
      </c>
      <c r="J8" s="8">
        <f t="shared" si="0"/>
        <v>9289.5300000000007</v>
      </c>
      <c r="K8" s="7">
        <f t="shared" si="1"/>
        <v>23.108283582089555</v>
      </c>
      <c r="L8" s="8">
        <f t="shared" si="2"/>
        <v>12076.389000000001</v>
      </c>
      <c r="M8" s="9">
        <f t="shared" si="3"/>
        <v>13.568976404494384</v>
      </c>
      <c r="N8" s="10">
        <v>18009</v>
      </c>
      <c r="O8" s="11">
        <f t="shared" si="8"/>
        <v>15.66</v>
      </c>
      <c r="P8" s="10">
        <v>20589</v>
      </c>
      <c r="Q8" s="11">
        <f t="shared" si="9"/>
        <v>18.923713235294116</v>
      </c>
      <c r="R8" s="10">
        <v>24089</v>
      </c>
      <c r="S8" s="11">
        <f t="shared" si="10"/>
        <v>13.67915956842703</v>
      </c>
      <c r="T8" s="10">
        <v>30111</v>
      </c>
      <c r="U8" s="11">
        <f t="shared" si="11"/>
        <v>7.363903154805576</v>
      </c>
      <c r="V8" s="10">
        <v>34627</v>
      </c>
      <c r="W8" s="11">
        <f t="shared" si="12"/>
        <v>4.2228048780487804</v>
      </c>
      <c r="X8" s="10">
        <v>42550</v>
      </c>
      <c r="Y8" s="11">
        <f t="shared" si="13"/>
        <v>0.98778902405051539</v>
      </c>
      <c r="Z8" s="10">
        <v>48932</v>
      </c>
      <c r="AA8" s="12">
        <f t="shared" si="14"/>
        <v>0.20097092961171029</v>
      </c>
      <c r="AB8" s="13">
        <v>2836788.87</v>
      </c>
      <c r="AC8" s="11">
        <f t="shared" si="15"/>
        <v>8.7285811384615393</v>
      </c>
      <c r="AD8" s="10">
        <v>2592</v>
      </c>
      <c r="AE8" s="14">
        <f t="shared" si="16"/>
        <v>20.888065114030137</v>
      </c>
      <c r="AF8" s="10">
        <v>28252.799999999999</v>
      </c>
      <c r="AG8" s="14">
        <f t="shared" si="17"/>
        <v>9.7440248318675629</v>
      </c>
      <c r="AH8" s="10">
        <v>72201.600000000006</v>
      </c>
      <c r="AI8" s="15">
        <f t="shared" si="18"/>
        <v>12.544800625488664</v>
      </c>
      <c r="AJ8" s="10">
        <v>451260</v>
      </c>
      <c r="AK8" s="14">
        <f t="shared" si="19"/>
        <v>6.1560918379875309</v>
      </c>
      <c r="AL8" s="10">
        <v>722016</v>
      </c>
      <c r="AM8" s="14">
        <f t="shared" si="20"/>
        <v>3.6787250086616261</v>
      </c>
    </row>
    <row r="9" spans="1:39" x14ac:dyDescent="0.3">
      <c r="A9" s="5" t="s">
        <v>5</v>
      </c>
      <c r="B9" s="6">
        <v>4511.09</v>
      </c>
      <c r="C9" s="7">
        <f t="shared" si="4"/>
        <v>107.40690476190477</v>
      </c>
      <c r="D9" s="6">
        <v>5638.86</v>
      </c>
      <c r="E9" s="7">
        <f t="shared" si="5"/>
        <v>99.820499203398825</v>
      </c>
      <c r="F9" s="6">
        <v>6202.74</v>
      </c>
      <c r="G9" s="7">
        <f t="shared" si="6"/>
        <v>76.928438546446728</v>
      </c>
      <c r="H9" s="6">
        <v>7133.15</v>
      </c>
      <c r="I9" s="7">
        <f t="shared" si="7"/>
        <v>76.97367001187007</v>
      </c>
      <c r="J9" s="8">
        <f t="shared" si="0"/>
        <v>10699.724999999999</v>
      </c>
      <c r="K9" s="7">
        <f t="shared" si="1"/>
        <v>26.61623134328358</v>
      </c>
      <c r="L9" s="8">
        <f t="shared" si="2"/>
        <v>13909.642499999998</v>
      </c>
      <c r="M9" s="9">
        <f t="shared" si="3"/>
        <v>15.628811797752807</v>
      </c>
      <c r="N9" s="10">
        <v>21559</v>
      </c>
      <c r="O9" s="11">
        <f t="shared" si="8"/>
        <v>18.746956521739129</v>
      </c>
      <c r="P9" s="10">
        <v>23714</v>
      </c>
      <c r="Q9" s="11">
        <f t="shared" si="9"/>
        <v>21.795955882352942</v>
      </c>
      <c r="R9" s="10">
        <v>27745</v>
      </c>
      <c r="S9" s="11">
        <f t="shared" si="10"/>
        <v>15.755252697331063</v>
      </c>
      <c r="T9" s="10">
        <v>34681</v>
      </c>
      <c r="U9" s="11">
        <f t="shared" si="11"/>
        <v>8.4815358278307649</v>
      </c>
      <c r="V9" s="10">
        <v>39883</v>
      </c>
      <c r="W9" s="11">
        <f t="shared" si="12"/>
        <v>4.8637804878048785</v>
      </c>
      <c r="X9" s="10">
        <v>46379</v>
      </c>
      <c r="Y9" s="11">
        <f t="shared" si="13"/>
        <v>1.0766784288234748</v>
      </c>
      <c r="Z9" s="10">
        <v>53335</v>
      </c>
      <c r="AA9" s="12">
        <f t="shared" si="14"/>
        <v>0.2190546989871775</v>
      </c>
      <c r="AB9" s="13">
        <v>3092130</v>
      </c>
      <c r="AC9" s="11">
        <f t="shared" si="15"/>
        <v>9.5142461538461536</v>
      </c>
      <c r="AD9" s="10">
        <v>2628</v>
      </c>
      <c r="AE9" s="14">
        <f t="shared" si="16"/>
        <v>21.178177129502778</v>
      </c>
      <c r="AF9" s="10">
        <v>29643.84</v>
      </c>
      <c r="AG9" s="14">
        <f t="shared" si="17"/>
        <v>10.223776513191929</v>
      </c>
      <c r="AH9" s="10">
        <v>75756.479999999996</v>
      </c>
      <c r="AI9" s="15">
        <f t="shared" si="18"/>
        <v>13.16244983059682</v>
      </c>
      <c r="AJ9" s="10">
        <v>473478</v>
      </c>
      <c r="AK9" s="14">
        <f t="shared" si="19"/>
        <v>6.4591899376560304</v>
      </c>
      <c r="AL9" s="10">
        <v>757564.8</v>
      </c>
      <c r="AM9" s="14">
        <f t="shared" si="20"/>
        <v>3.8598487782012354</v>
      </c>
    </row>
    <row r="10" spans="1:39" x14ac:dyDescent="0.3">
      <c r="A10" s="5" t="s">
        <v>6</v>
      </c>
      <c r="B10" s="6">
        <v>5208.42</v>
      </c>
      <c r="C10" s="7">
        <f t="shared" si="4"/>
        <v>124.01</v>
      </c>
      <c r="D10" s="6">
        <v>6510.14</v>
      </c>
      <c r="E10" s="7">
        <f t="shared" si="5"/>
        <v>115.24411400247831</v>
      </c>
      <c r="F10" s="6">
        <v>7161.15</v>
      </c>
      <c r="G10" s="7">
        <f t="shared" si="6"/>
        <v>88.814957211955843</v>
      </c>
      <c r="H10" s="6">
        <v>8235.92</v>
      </c>
      <c r="I10" s="7">
        <f t="shared" si="7"/>
        <v>88.873637638933857</v>
      </c>
      <c r="J10" s="8">
        <f t="shared" si="0"/>
        <v>12353.880000000001</v>
      </c>
      <c r="K10" s="7">
        <f t="shared" si="1"/>
        <v>30.731044776119404</v>
      </c>
      <c r="L10" s="8">
        <f t="shared" si="2"/>
        <v>16060.044000000002</v>
      </c>
      <c r="M10" s="9">
        <f t="shared" si="3"/>
        <v>18.044993258426967</v>
      </c>
      <c r="N10" s="10">
        <v>24892</v>
      </c>
      <c r="O10" s="11">
        <f t="shared" si="8"/>
        <v>21.64521739130435</v>
      </c>
      <c r="P10" s="10">
        <v>27381</v>
      </c>
      <c r="Q10" s="11">
        <f t="shared" si="9"/>
        <v>25.166360294117649</v>
      </c>
      <c r="R10" s="10">
        <v>32038</v>
      </c>
      <c r="S10" s="11">
        <f t="shared" si="10"/>
        <v>18.193072118114706</v>
      </c>
      <c r="T10" s="10">
        <v>40043</v>
      </c>
      <c r="U10" s="11">
        <f t="shared" si="11"/>
        <v>9.7928588897040836</v>
      </c>
      <c r="V10" s="10">
        <v>46049</v>
      </c>
      <c r="W10" s="11">
        <f t="shared" si="12"/>
        <v>5.6157317073170736</v>
      </c>
      <c r="X10" s="10">
        <v>52872</v>
      </c>
      <c r="Y10" s="11">
        <f t="shared" si="13"/>
        <v>1.2274120159717707</v>
      </c>
      <c r="Z10" s="10">
        <v>60802</v>
      </c>
      <c r="AA10" s="12">
        <f t="shared" si="14"/>
        <v>0.24972276756010811</v>
      </c>
      <c r="AB10" s="13">
        <v>3255148.41</v>
      </c>
      <c r="AC10" s="11">
        <f t="shared" si="15"/>
        <v>10.015841261538462</v>
      </c>
      <c r="AD10" s="10">
        <v>2664</v>
      </c>
      <c r="AE10" s="14">
        <f t="shared" si="16"/>
        <v>21.468289144975419</v>
      </c>
      <c r="AF10" s="10">
        <v>30130.2</v>
      </c>
      <c r="AG10" s="14">
        <f t="shared" si="17"/>
        <v>10.391515778582514</v>
      </c>
      <c r="AH10" s="10">
        <v>76930.399999999994</v>
      </c>
      <c r="AI10" s="15">
        <f t="shared" si="18"/>
        <v>13.366414733732951</v>
      </c>
      <c r="AJ10" s="10">
        <v>480815</v>
      </c>
      <c r="AK10" s="14">
        <f t="shared" si="19"/>
        <v>6.5592813390993543</v>
      </c>
      <c r="AL10" s="10">
        <v>769304</v>
      </c>
      <c r="AM10" s="14">
        <f t="shared" si="20"/>
        <v>3.9196608718690769</v>
      </c>
    </row>
    <row r="13" spans="1:39" x14ac:dyDescent="0.3">
      <c r="A13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Salarios 2013-2018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Keta Stephany</cp:lastModifiedBy>
  <dcterms:created xsi:type="dcterms:W3CDTF">2021-04-09T15:52:40Z</dcterms:created>
  <dcterms:modified xsi:type="dcterms:W3CDTF">2021-10-23T19:00:41Z</dcterms:modified>
</cp:coreProperties>
</file>